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535" windowHeight="6495" activeTab="3"/>
  </bookViews>
  <sheets>
    <sheet name="Feuil1" sheetId="1" r:id="rId1"/>
    <sheet name="Feuil2" sheetId="2" r:id="rId2"/>
    <sheet name="Feuil5" sheetId="3" r:id="rId3"/>
    <sheet name="Feuil6" sheetId="4" r:id="rId4"/>
  </sheets>
  <definedNames/>
  <calcPr fullCalcOnLoad="1"/>
</workbook>
</file>

<file path=xl/sharedStrings.xml><?xml version="1.0" encoding="utf-8"?>
<sst xmlns="http://schemas.openxmlformats.org/spreadsheetml/2006/main" count="42" uniqueCount="20">
  <si>
    <t>W  (J)</t>
  </si>
  <si>
    <t>M  (kg)</t>
  </si>
  <si>
    <t>m  (kg)</t>
  </si>
  <si>
    <t>F  (N)</t>
  </si>
  <si>
    <t>OG  (cm)</t>
  </si>
  <si>
    <t>v  (m/s)</t>
  </si>
  <si>
    <t>Mv²</t>
  </si>
  <si>
    <t>W/Mv²</t>
  </si>
  <si>
    <t>Mv</t>
  </si>
  <si>
    <t>m (kg)</t>
  </si>
  <si>
    <t>a = 0,53</t>
  </si>
  <si>
    <t>a=0,52</t>
  </si>
  <si>
    <t>a = 0,51</t>
  </si>
  <si>
    <t>V  (m/s)</t>
  </si>
  <si>
    <t>MV²</t>
  </si>
  <si>
    <t>MV</t>
  </si>
  <si>
    <t>W/M²V</t>
  </si>
  <si>
    <t>W/M²V²</t>
  </si>
  <si>
    <t>1. Calculer les rapports W/M²V et W/M²V². Quelles conclusions en tirer ?</t>
  </si>
  <si>
    <t>2. Tracer les courbes représentant W=f(MV) et W=f(MV²). Quelles conclusions en tirer ?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</si>
</sst>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1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1" fontId="0" fillId="0" borderId="7" xfId="0" applyNumberFormat="1" applyBorder="1" applyAlignment="1">
      <alignment/>
    </xf>
    <xf numFmtId="0" fontId="0" fillId="0" borderId="4" xfId="0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8" xfId="0" applyNumberFormat="1" applyBorder="1" applyAlignment="1">
      <alignment horizontal="center"/>
    </xf>
    <xf numFmtId="172" fontId="0" fillId="0" borderId="3" xfId="0" applyNumberFormat="1" applyBorder="1" applyAlignment="1">
      <alignment/>
    </xf>
    <xf numFmtId="2" fontId="0" fillId="0" borderId="8" xfId="0" applyNumberFormat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3" fontId="0" fillId="0" borderId="8" xfId="0" applyNumberFormat="1" applyBorder="1" applyAlignment="1">
      <alignment horizontal="center"/>
    </xf>
    <xf numFmtId="173" fontId="0" fillId="0" borderId="8" xfId="0" applyNumberFormat="1" applyBorder="1" applyAlignment="1">
      <alignment horizontal="right"/>
    </xf>
    <xf numFmtId="173" fontId="0" fillId="0" borderId="0" xfId="0" applyNumberFormat="1" applyAlignment="1">
      <alignment/>
    </xf>
    <xf numFmtId="173" fontId="0" fillId="0" borderId="3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 = f(Mv²)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61"/>
          <c:w val="0.7995"/>
          <c:h val="0.7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Feuil1!$F$2:$F$22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Feuil1!$H$2:$H$22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2495481"/>
        <c:axId val="22459330"/>
      </c:scatterChart>
      <c:valAx>
        <c:axId val="24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Mv² 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59330"/>
        <c:crosses val="autoZero"/>
        <c:crossBetween val="midCat"/>
        <c:dispUnits/>
      </c:valAx>
      <c:valAx>
        <c:axId val="2245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  (J)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5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 = f(Mv)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Feuil1!$G$2:$G$21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Feuil1!$H$2:$H$21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807379"/>
        <c:axId val="7266412"/>
      </c:scatterChart>
      <c:val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66412"/>
        <c:crosses val="autoZero"/>
        <c:crossBetween val="midCat"/>
        <c:dispUnits/>
      </c:valAx>
      <c:valAx>
        <c:axId val="726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73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 = f(Mv²)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0725"/>
          <c:w val="0.892"/>
          <c:h val="0.77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Feuil2!$H$1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Feuil2!$G$2:$G$15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Feuil2!$H$2:$H$15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65397709"/>
        <c:axId val="51708470"/>
      </c:scatterChart>
      <c:val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Mv² 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crossBetween val="midCat"/>
        <c:dispUnits/>
      </c:valAx>
      <c:valAx>
        <c:axId val="51708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 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977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 = f(Mv)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Feuil2!$H$1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Feuil2!$F$2:$F$16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Feuil2!$H$2:$H$16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62723047"/>
        <c:axId val="27636512"/>
      </c:scatterChart>
      <c:valAx>
        <c:axId val="6272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36512"/>
        <c:crosses val="autoZero"/>
        <c:crossBetween val="midCat"/>
        <c:dispUnits/>
      </c:valAx>
      <c:valAx>
        <c:axId val="2763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 = f(Mv²)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Feuil5!$H$1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Feuil5!$F$2:$F$25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Feuil5!$H$2:$H$25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47402017"/>
        <c:axId val="23964970"/>
      </c:scatterChart>
      <c:valAx>
        <c:axId val="474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Mv² 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64970"/>
        <c:crosses val="autoZero"/>
        <c:crossBetween val="midCat"/>
        <c:dispUnits/>
      </c:valAx>
      <c:valAx>
        <c:axId val="2396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 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 = f(Mv)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Feuil5!$H$1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Feuil5!$G$2:$G$25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Feuil5!$H$2:$H$25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14358139"/>
        <c:axId val="62114388"/>
      </c:scatterChart>
      <c:valAx>
        <c:axId val="1435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14388"/>
        <c:crosses val="autoZero"/>
        <c:crossBetween val="midCat"/>
        <c:dispUnits/>
      </c:valAx>
      <c:valAx>
        <c:axId val="6211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5</xdr:col>
      <xdr:colOff>714375</xdr:colOff>
      <xdr:row>44</xdr:row>
      <xdr:rowOff>0</xdr:rowOff>
    </xdr:to>
    <xdr:graphicFrame>
      <xdr:nvGraphicFramePr>
        <xdr:cNvPr id="1" name="Chart 8"/>
        <xdr:cNvGraphicFramePr/>
      </xdr:nvGraphicFramePr>
      <xdr:xfrm>
        <a:off x="9525" y="3590925"/>
        <a:ext cx="4514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22</xdr:row>
      <xdr:rowOff>28575</xdr:rowOff>
    </xdr:from>
    <xdr:to>
      <xdr:col>12</xdr:col>
      <xdr:colOff>247650</xdr:colOff>
      <xdr:row>44</xdr:row>
      <xdr:rowOff>0</xdr:rowOff>
    </xdr:to>
    <xdr:graphicFrame>
      <xdr:nvGraphicFramePr>
        <xdr:cNvPr id="2" name="Chart 9"/>
        <xdr:cNvGraphicFramePr/>
      </xdr:nvGraphicFramePr>
      <xdr:xfrm>
        <a:off x="4552950" y="3590925"/>
        <a:ext cx="48387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5</xdr:col>
      <xdr:colOff>714375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9525" y="2609850"/>
        <a:ext cx="45148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16</xdr:row>
      <xdr:rowOff>38100</xdr:rowOff>
    </xdr:from>
    <xdr:to>
      <xdr:col>12</xdr:col>
      <xdr:colOff>0</xdr:colOff>
      <xdr:row>44</xdr:row>
      <xdr:rowOff>0</xdr:rowOff>
    </xdr:to>
    <xdr:graphicFrame>
      <xdr:nvGraphicFramePr>
        <xdr:cNvPr id="2" name="Chart 4"/>
        <xdr:cNvGraphicFramePr/>
      </xdr:nvGraphicFramePr>
      <xdr:xfrm>
        <a:off x="4591050" y="2628900"/>
        <a:ext cx="45529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</xdr:rowOff>
    </xdr:from>
    <xdr:to>
      <xdr:col>5</xdr:col>
      <xdr:colOff>742950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0" y="4219575"/>
        <a:ext cx="45529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26</xdr:row>
      <xdr:rowOff>19050</xdr:rowOff>
    </xdr:from>
    <xdr:to>
      <xdr:col>11</xdr:col>
      <xdr:colOff>752475</xdr:colOff>
      <xdr:row>44</xdr:row>
      <xdr:rowOff>0</xdr:rowOff>
    </xdr:to>
    <xdr:graphicFrame>
      <xdr:nvGraphicFramePr>
        <xdr:cNvPr id="2" name="Chart 3"/>
        <xdr:cNvGraphicFramePr/>
      </xdr:nvGraphicFramePr>
      <xdr:xfrm>
        <a:off x="4591050" y="4229100"/>
        <a:ext cx="45434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31">
      <selection activeCell="A46" sqref="A46"/>
    </sheetView>
  </sheetViews>
  <sheetFormatPr defaultColWidth="11.421875" defaultRowHeight="12.75"/>
  <cols>
    <col min="5" max="12" width="11.421875" style="1" customWidth="1"/>
  </cols>
  <sheetData>
    <row r="1" spans="1:12" ht="12.75">
      <c r="A1" s="16" t="s">
        <v>1</v>
      </c>
      <c r="B1" s="16" t="s">
        <v>9</v>
      </c>
      <c r="C1" s="16" t="s">
        <v>3</v>
      </c>
      <c r="D1" s="16" t="s">
        <v>4</v>
      </c>
      <c r="E1" s="17" t="s">
        <v>5</v>
      </c>
      <c r="F1" s="17" t="s">
        <v>6</v>
      </c>
      <c r="G1" s="17" t="s">
        <v>8</v>
      </c>
      <c r="H1" s="17" t="s">
        <v>0</v>
      </c>
      <c r="I1" s="17" t="s">
        <v>7</v>
      </c>
      <c r="J1" s="9"/>
      <c r="K1" s="9"/>
      <c r="L1"/>
    </row>
    <row r="2" spans="1:12" ht="12.75">
      <c r="A2" s="18"/>
      <c r="B2" s="18"/>
      <c r="C2" s="18"/>
      <c r="D2" s="18"/>
      <c r="E2" s="19">
        <v>0</v>
      </c>
      <c r="F2" s="19">
        <v>0</v>
      </c>
      <c r="G2" s="19">
        <v>0</v>
      </c>
      <c r="H2" s="19">
        <v>0</v>
      </c>
      <c r="I2" s="19"/>
      <c r="J2" s="9"/>
      <c r="K2" s="9"/>
      <c r="L2"/>
    </row>
    <row r="3" spans="1:12" ht="12.75">
      <c r="A3" s="6">
        <v>0.6306</v>
      </c>
      <c r="B3" s="20">
        <v>0.05</v>
      </c>
      <c r="C3" s="20">
        <f>((0.05)/(0.05+0.6306))*0.6306*9.8</f>
        <v>0.45400235086688223</v>
      </c>
      <c r="D3" s="22">
        <v>0.5</v>
      </c>
      <c r="E3" s="3">
        <f aca="true" t="shared" si="0" ref="E3:E21">(D4-D2)/8</f>
        <v>0.1</v>
      </c>
      <c r="F3" s="3">
        <f aca="true" t="shared" si="1" ref="F3:F21">$A$3*E3*E3</f>
        <v>0.006306000000000001</v>
      </c>
      <c r="G3" s="3">
        <f>E3*$A$3</f>
        <v>0.06306</v>
      </c>
      <c r="H3" s="3">
        <f aca="true" t="shared" si="2" ref="H3:H21">$C$3*D3*0.01</f>
        <v>0.002270011754334411</v>
      </c>
      <c r="I3" s="3">
        <f aca="true" t="shared" si="3" ref="I3:I21">H3/F3</f>
        <v>0.35997649133117837</v>
      </c>
      <c r="J3" s="9"/>
      <c r="K3" s="9"/>
      <c r="L3"/>
    </row>
    <row r="4" spans="1:12" ht="12.75">
      <c r="A4" s="2"/>
      <c r="B4" s="2"/>
      <c r="C4" s="2"/>
      <c r="D4" s="23">
        <v>0.8</v>
      </c>
      <c r="E4" s="3">
        <f t="shared" si="0"/>
        <v>0.09375</v>
      </c>
      <c r="F4" s="3">
        <f t="shared" si="1"/>
        <v>0.005542382812500001</v>
      </c>
      <c r="G4" s="3">
        <f>E4*$A$3</f>
        <v>0.059118750000000005</v>
      </c>
      <c r="H4" s="3">
        <f t="shared" si="2"/>
        <v>0.0036320188069350577</v>
      </c>
      <c r="I4" s="3">
        <f t="shared" si="3"/>
        <v>0.6553172037744474</v>
      </c>
      <c r="J4" s="9"/>
      <c r="K4" s="9"/>
      <c r="L4"/>
    </row>
    <row r="5" spans="1:11" ht="12.75">
      <c r="A5" s="2"/>
      <c r="B5" s="2"/>
      <c r="C5" s="2"/>
      <c r="D5" s="23">
        <v>1.25</v>
      </c>
      <c r="E5" s="3">
        <f t="shared" si="0"/>
        <v>0.13749999999999998</v>
      </c>
      <c r="F5" s="3">
        <f t="shared" si="1"/>
        <v>0.011922281249999998</v>
      </c>
      <c r="G5" s="3">
        <f>E5*$A$3</f>
        <v>0.08670749999999999</v>
      </c>
      <c r="H5" s="3">
        <f t="shared" si="2"/>
        <v>0.005675029385836028</v>
      </c>
      <c r="I5" s="3">
        <f t="shared" si="3"/>
        <v>0.4760019720081699</v>
      </c>
      <c r="J5" s="10"/>
      <c r="K5" s="10"/>
    </row>
    <row r="6" spans="1:11" ht="12.75">
      <c r="A6" s="2"/>
      <c r="B6" s="2"/>
      <c r="C6" s="2"/>
      <c r="D6" s="23">
        <v>1.9</v>
      </c>
      <c r="E6" s="3">
        <f t="shared" si="0"/>
        <v>0.16249999999999998</v>
      </c>
      <c r="F6" s="3">
        <f t="shared" si="1"/>
        <v>0.016651781249999997</v>
      </c>
      <c r="G6" s="3">
        <f aca="true" t="shared" si="4" ref="G6:G21">E6*$A$3</f>
        <v>0.1024725</v>
      </c>
      <c r="H6" s="3">
        <f t="shared" si="2"/>
        <v>0.008626044666470763</v>
      </c>
      <c r="I6" s="3">
        <f t="shared" si="3"/>
        <v>0.5180253413712581</v>
      </c>
      <c r="J6" s="10"/>
      <c r="K6" s="10"/>
    </row>
    <row r="7" spans="1:11" ht="12.75">
      <c r="A7" s="2"/>
      <c r="B7" s="2"/>
      <c r="C7" s="2"/>
      <c r="D7" s="23">
        <v>2.55</v>
      </c>
      <c r="E7" s="3">
        <f t="shared" si="0"/>
        <v>0.1875</v>
      </c>
      <c r="F7" s="3">
        <f t="shared" si="1"/>
        <v>0.022169531250000003</v>
      </c>
      <c r="G7" s="3">
        <f t="shared" si="4"/>
        <v>0.11823750000000001</v>
      </c>
      <c r="H7" s="3">
        <f t="shared" si="2"/>
        <v>0.011577059947105497</v>
      </c>
      <c r="I7" s="3">
        <f t="shared" si="3"/>
        <v>0.5222058967577627</v>
      </c>
      <c r="J7" s="10"/>
      <c r="K7" s="10"/>
    </row>
    <row r="8" spans="1:11" ht="12.75">
      <c r="A8" s="2"/>
      <c r="B8" s="2"/>
      <c r="C8" s="2"/>
      <c r="D8" s="23">
        <v>3.4</v>
      </c>
      <c r="E8" s="3">
        <f t="shared" si="0"/>
        <v>0.20625000000000004</v>
      </c>
      <c r="F8" s="3">
        <f t="shared" si="1"/>
        <v>0.026825132812500017</v>
      </c>
      <c r="G8" s="3">
        <f t="shared" si="4"/>
        <v>0.13006125000000004</v>
      </c>
      <c r="H8" s="3">
        <f t="shared" si="2"/>
        <v>0.015436079929473996</v>
      </c>
      <c r="I8" s="3">
        <f t="shared" si="3"/>
        <v>0.5754334950498761</v>
      </c>
      <c r="J8" s="10"/>
      <c r="K8" s="10"/>
    </row>
    <row r="9" spans="1:11" ht="12.75">
      <c r="A9" s="2"/>
      <c r="B9" s="2"/>
      <c r="C9" s="2"/>
      <c r="D9" s="23">
        <v>4.2</v>
      </c>
      <c r="E9" s="3">
        <f t="shared" si="0"/>
        <v>0.22500000000000003</v>
      </c>
      <c r="F9" s="3">
        <f t="shared" si="1"/>
        <v>0.03192412500000001</v>
      </c>
      <c r="G9" s="3">
        <f t="shared" si="4"/>
        <v>0.14188500000000004</v>
      </c>
      <c r="H9" s="3">
        <f t="shared" si="2"/>
        <v>0.019068098736409054</v>
      </c>
      <c r="I9" s="3">
        <f t="shared" si="3"/>
        <v>0.597294326356918</v>
      </c>
      <c r="J9" s="10"/>
      <c r="K9" s="10"/>
    </row>
    <row r="10" spans="1:11" ht="12.75">
      <c r="A10" s="2"/>
      <c r="B10" s="2"/>
      <c r="C10" s="2"/>
      <c r="D10" s="23">
        <v>5.2</v>
      </c>
      <c r="E10" s="3">
        <f t="shared" si="0"/>
        <v>0.26874999999999993</v>
      </c>
      <c r="F10" s="3">
        <f t="shared" si="1"/>
        <v>0.045546070312499985</v>
      </c>
      <c r="G10" s="3">
        <f t="shared" si="4"/>
        <v>0.16947374999999998</v>
      </c>
      <c r="H10" s="3">
        <f t="shared" si="2"/>
        <v>0.023608122245077877</v>
      </c>
      <c r="I10" s="3">
        <f t="shared" si="3"/>
        <v>0.5183349975771389</v>
      </c>
      <c r="J10" s="10"/>
      <c r="K10" s="10"/>
    </row>
    <row r="11" spans="1:11" ht="12.75">
      <c r="A11" s="2"/>
      <c r="B11" s="2"/>
      <c r="C11" s="2"/>
      <c r="D11" s="23">
        <v>6.35</v>
      </c>
      <c r="E11" s="3">
        <f t="shared" si="0"/>
        <v>0.29374999999999996</v>
      </c>
      <c r="F11" s="3">
        <f t="shared" si="1"/>
        <v>0.05441388281249999</v>
      </c>
      <c r="G11" s="3">
        <f t="shared" si="4"/>
        <v>0.18523874999999998</v>
      </c>
      <c r="H11" s="3">
        <f t="shared" si="2"/>
        <v>0.02882914928004702</v>
      </c>
      <c r="I11" s="3">
        <f t="shared" si="3"/>
        <v>0.5298123895952591</v>
      </c>
      <c r="J11" s="10"/>
      <c r="K11" s="10"/>
    </row>
    <row r="12" spans="1:11" ht="12.75">
      <c r="A12" s="2"/>
      <c r="B12" s="2"/>
      <c r="C12" s="2"/>
      <c r="D12" s="23">
        <v>7.55</v>
      </c>
      <c r="E12" s="3">
        <f t="shared" si="0"/>
        <v>0.3125</v>
      </c>
      <c r="F12" s="3">
        <f t="shared" si="1"/>
        <v>0.06158203125000001</v>
      </c>
      <c r="G12" s="3">
        <f t="shared" si="4"/>
        <v>0.19706250000000003</v>
      </c>
      <c r="H12" s="3">
        <f t="shared" si="2"/>
        <v>0.03427717749044961</v>
      </c>
      <c r="I12" s="3">
        <f t="shared" si="3"/>
        <v>0.5566100499559212</v>
      </c>
      <c r="J12" s="10"/>
      <c r="K12" s="10"/>
    </row>
    <row r="13" spans="1:11" ht="12.75">
      <c r="A13" s="2"/>
      <c r="B13" s="2"/>
      <c r="C13" s="2"/>
      <c r="D13" s="24">
        <v>8.85</v>
      </c>
      <c r="E13" s="3">
        <f t="shared" si="0"/>
        <v>0.3437500000000001</v>
      </c>
      <c r="F13" s="3">
        <f t="shared" si="1"/>
        <v>0.07451425781250005</v>
      </c>
      <c r="G13" s="3">
        <f t="shared" si="4"/>
        <v>0.2167687500000001</v>
      </c>
      <c r="H13" s="3">
        <f t="shared" si="2"/>
        <v>0.04017920805171908</v>
      </c>
      <c r="I13" s="3">
        <f t="shared" si="3"/>
        <v>0.5392150338908545</v>
      </c>
      <c r="J13" s="10"/>
      <c r="K13" s="10"/>
    </row>
    <row r="14" spans="1:11" ht="12.75">
      <c r="A14" s="2"/>
      <c r="B14" s="2"/>
      <c r="C14" s="2"/>
      <c r="D14" s="23">
        <v>10.3</v>
      </c>
      <c r="E14" s="3">
        <f t="shared" si="0"/>
        <v>0.36875000000000013</v>
      </c>
      <c r="F14" s="3">
        <f t="shared" si="1"/>
        <v>0.08574682031250007</v>
      </c>
      <c r="G14" s="3">
        <f t="shared" si="4"/>
        <v>0.2325337500000001</v>
      </c>
      <c r="H14" s="3">
        <f t="shared" si="2"/>
        <v>0.046762242139288875</v>
      </c>
      <c r="I14" s="3">
        <f t="shared" si="3"/>
        <v>0.5453524920092219</v>
      </c>
      <c r="J14" s="10"/>
      <c r="K14" s="10"/>
    </row>
    <row r="15" spans="1:11" ht="12.75">
      <c r="A15" s="2"/>
      <c r="B15" s="2"/>
      <c r="C15" s="2"/>
      <c r="D15" s="23">
        <v>11.8</v>
      </c>
      <c r="E15" s="3">
        <f t="shared" si="0"/>
        <v>0.38749999999999996</v>
      </c>
      <c r="F15" s="3">
        <f t="shared" si="1"/>
        <v>0.09468853124999999</v>
      </c>
      <c r="G15" s="3">
        <f t="shared" si="4"/>
        <v>0.24435749999999998</v>
      </c>
      <c r="H15" s="3">
        <f t="shared" si="2"/>
        <v>0.053572277402292104</v>
      </c>
      <c r="I15" s="3">
        <f t="shared" si="3"/>
        <v>0.5657736654595338</v>
      </c>
      <c r="J15" s="10"/>
      <c r="K15" s="10"/>
    </row>
    <row r="16" spans="1:11" ht="12.75">
      <c r="A16" s="2"/>
      <c r="B16" s="2"/>
      <c r="C16" s="2"/>
      <c r="D16" s="23">
        <v>13.4</v>
      </c>
      <c r="E16" s="3">
        <f t="shared" si="0"/>
        <v>0.41874999999999996</v>
      </c>
      <c r="F16" s="3">
        <f t="shared" si="1"/>
        <v>0.11057669531249999</v>
      </c>
      <c r="G16" s="3">
        <f t="shared" si="4"/>
        <v>0.26406375</v>
      </c>
      <c r="H16" s="3">
        <f t="shared" si="2"/>
        <v>0.06083631501616222</v>
      </c>
      <c r="I16" s="3">
        <f t="shared" si="3"/>
        <v>0.5501730255569056</v>
      </c>
      <c r="J16" s="10"/>
      <c r="K16" s="10"/>
    </row>
    <row r="17" spans="1:11" ht="12.75">
      <c r="A17" s="2"/>
      <c r="B17" s="2"/>
      <c r="C17" s="2"/>
      <c r="D17" s="23">
        <v>15.15</v>
      </c>
      <c r="E17" s="3">
        <f t="shared" si="0"/>
        <v>0.46250000000000013</v>
      </c>
      <c r="F17" s="3">
        <f t="shared" si="1"/>
        <v>0.13488928125000008</v>
      </c>
      <c r="G17" s="3">
        <f t="shared" si="4"/>
        <v>0.2916525000000001</v>
      </c>
      <c r="H17" s="3">
        <f t="shared" si="2"/>
        <v>0.06878135615633266</v>
      </c>
      <c r="I17" s="3">
        <f t="shared" si="3"/>
        <v>0.5099097238783206</v>
      </c>
      <c r="J17" s="10"/>
      <c r="K17" s="10"/>
    </row>
    <row r="18" spans="1:11" ht="12.75">
      <c r="A18" s="2"/>
      <c r="B18" s="2"/>
      <c r="C18" s="2"/>
      <c r="D18" s="23">
        <v>17.1</v>
      </c>
      <c r="E18" s="3">
        <f t="shared" si="0"/>
        <v>0.48124999999999996</v>
      </c>
      <c r="F18" s="3">
        <f t="shared" si="1"/>
        <v>0.14604794531249998</v>
      </c>
      <c r="G18" s="3">
        <f t="shared" si="4"/>
        <v>0.30347625</v>
      </c>
      <c r="H18" s="3">
        <f t="shared" si="2"/>
        <v>0.07763440199823687</v>
      </c>
      <c r="I18" s="3">
        <f t="shared" si="3"/>
        <v>0.5315679164956543</v>
      </c>
      <c r="J18" s="10"/>
      <c r="K18" s="10"/>
    </row>
    <row r="19" spans="1:11" ht="12.75">
      <c r="A19" s="2"/>
      <c r="B19" s="2"/>
      <c r="C19" s="2"/>
      <c r="D19" s="23">
        <v>19</v>
      </c>
      <c r="E19" s="3">
        <f t="shared" si="0"/>
        <v>0.5</v>
      </c>
      <c r="F19" s="3">
        <f t="shared" si="1"/>
        <v>0.15765</v>
      </c>
      <c r="G19" s="3">
        <f t="shared" si="4"/>
        <v>0.3153</v>
      </c>
      <c r="H19" s="3">
        <f t="shared" si="2"/>
        <v>0.08626044666470761</v>
      </c>
      <c r="I19" s="3">
        <f t="shared" si="3"/>
        <v>0.5471642668233911</v>
      </c>
      <c r="J19" s="10"/>
      <c r="K19" s="10"/>
    </row>
    <row r="20" spans="1:11" ht="12.75">
      <c r="A20" s="2"/>
      <c r="B20" s="2"/>
      <c r="C20" s="2"/>
      <c r="D20" s="23">
        <v>21.1</v>
      </c>
      <c r="E20" s="3">
        <f t="shared" si="0"/>
        <v>0.5375000000000001</v>
      </c>
      <c r="F20" s="3">
        <f t="shared" si="1"/>
        <v>0.18218428125000008</v>
      </c>
      <c r="G20" s="3">
        <f t="shared" si="4"/>
        <v>0.33894750000000007</v>
      </c>
      <c r="H20" s="3">
        <f t="shared" si="2"/>
        <v>0.09579449603291217</v>
      </c>
      <c r="I20" s="3">
        <f t="shared" si="3"/>
        <v>0.5258109831191166</v>
      </c>
      <c r="J20" s="10"/>
      <c r="K20" s="10"/>
    </row>
    <row r="21" spans="1:11" ht="12.75">
      <c r="A21" s="2"/>
      <c r="B21" s="2"/>
      <c r="C21" s="2"/>
      <c r="D21" s="23">
        <v>23.3</v>
      </c>
      <c r="E21" s="3">
        <f t="shared" si="0"/>
        <v>0.5625</v>
      </c>
      <c r="F21" s="3">
        <f t="shared" si="1"/>
        <v>0.19952578125000003</v>
      </c>
      <c r="G21" s="3">
        <f t="shared" si="4"/>
        <v>0.35471250000000004</v>
      </c>
      <c r="H21" s="3">
        <f t="shared" si="2"/>
        <v>0.10578254775198356</v>
      </c>
      <c r="I21" s="3">
        <f t="shared" si="3"/>
        <v>0.5301698211091883</v>
      </c>
      <c r="J21" s="10">
        <f>AVERAGE(I4:I21)</f>
        <v>0.54412070004383</v>
      </c>
      <c r="K21" s="10"/>
    </row>
    <row r="22" spans="1:12" ht="12.75">
      <c r="A22" s="4"/>
      <c r="B22" s="4"/>
      <c r="C22" s="4"/>
      <c r="D22" s="25">
        <v>25.6</v>
      </c>
      <c r="E22" s="5"/>
      <c r="F22" s="5"/>
      <c r="G22" s="5"/>
      <c r="H22" s="5"/>
      <c r="I22" s="5"/>
      <c r="J22" s="9"/>
      <c r="K22" s="9"/>
      <c r="L22"/>
    </row>
    <row r="45" ht="12.75">
      <c r="A45" t="s">
        <v>10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6">
      <selection activeCell="C45" sqref="C45"/>
    </sheetView>
  </sheetViews>
  <sheetFormatPr defaultColWidth="11.421875" defaultRowHeight="12.75"/>
  <cols>
    <col min="5" max="13" width="11.421875" style="1" customWidth="1"/>
  </cols>
  <sheetData>
    <row r="1" spans="1:13" ht="12.75">
      <c r="A1" s="8" t="s">
        <v>1</v>
      </c>
      <c r="B1" s="8" t="s">
        <v>2</v>
      </c>
      <c r="C1" s="16" t="s">
        <v>3</v>
      </c>
      <c r="D1" s="16" t="s">
        <v>4</v>
      </c>
      <c r="E1" s="17" t="s">
        <v>5</v>
      </c>
      <c r="F1" s="17" t="s">
        <v>8</v>
      </c>
      <c r="G1" s="17" t="s">
        <v>6</v>
      </c>
      <c r="H1" s="17" t="s">
        <v>0</v>
      </c>
      <c r="I1" s="17" t="s">
        <v>7</v>
      </c>
      <c r="L1"/>
      <c r="M1"/>
    </row>
    <row r="2" spans="1:13" ht="12.75">
      <c r="A2" s="28"/>
      <c r="B2" s="28"/>
      <c r="C2" s="18"/>
      <c r="D2" s="18"/>
      <c r="E2" s="19">
        <v>0</v>
      </c>
      <c r="F2" s="19">
        <v>0</v>
      </c>
      <c r="G2" s="19">
        <v>0</v>
      </c>
      <c r="H2" s="19">
        <v>0</v>
      </c>
      <c r="I2" s="19"/>
      <c r="L2"/>
      <c r="M2"/>
    </row>
    <row r="3" spans="1:13" ht="12.75">
      <c r="A3" s="6">
        <v>0.6306</v>
      </c>
      <c r="B3" s="20">
        <v>0.1</v>
      </c>
      <c r="C3" s="20">
        <f>((0.1)/(0.1+0.6306))*0.6306*9.8</f>
        <v>0.8458636736928554</v>
      </c>
      <c r="D3" s="22">
        <v>0.3</v>
      </c>
      <c r="E3" s="3">
        <f aca="true" t="shared" si="0" ref="E3:E15">(D4-D2)/8</f>
        <v>0.0875</v>
      </c>
      <c r="F3" s="3">
        <f>$A$3*E3</f>
        <v>0.0551775</v>
      </c>
      <c r="G3" s="3">
        <f aca="true" t="shared" si="1" ref="G3:G15">$A$3*E3*E3</f>
        <v>0.00482803125</v>
      </c>
      <c r="H3" s="3">
        <f aca="true" t="shared" si="2" ref="H3:H15">$C$3*D3*0.01</f>
        <v>0.0025375910210785665</v>
      </c>
      <c r="I3" s="3">
        <f aca="true" t="shared" si="3" ref="I3:I15">H3/G3</f>
        <v>0.525595401040241</v>
      </c>
      <c r="L3"/>
      <c r="M3"/>
    </row>
    <row r="4" spans="1:13" ht="12.75">
      <c r="A4" s="2"/>
      <c r="B4" s="2"/>
      <c r="C4" s="2"/>
      <c r="D4" s="23">
        <v>0.7</v>
      </c>
      <c r="E4" s="3">
        <f t="shared" si="0"/>
        <v>0.15</v>
      </c>
      <c r="F4" s="3">
        <f>$A$3*E4</f>
        <v>0.09459000000000001</v>
      </c>
      <c r="G4" s="3">
        <f t="shared" si="1"/>
        <v>0.0141885</v>
      </c>
      <c r="H4" s="3">
        <f t="shared" si="2"/>
        <v>0.005921045715849988</v>
      </c>
      <c r="I4" s="3">
        <f t="shared" si="3"/>
        <v>0.41731301517778396</v>
      </c>
      <c r="L4"/>
      <c r="M4"/>
    </row>
    <row r="5" spans="1:14" ht="12.75">
      <c r="A5" s="2"/>
      <c r="B5" s="2"/>
      <c r="C5" s="2"/>
      <c r="D5" s="23">
        <v>1.5</v>
      </c>
      <c r="E5" s="3">
        <f t="shared" si="0"/>
        <v>0.19999999999999998</v>
      </c>
      <c r="F5" s="3">
        <f aca="true" t="shared" si="4" ref="F5:F15">$A$3*E5</f>
        <v>0.12612</v>
      </c>
      <c r="G5" s="3">
        <f t="shared" si="1"/>
        <v>0.025224</v>
      </c>
      <c r="H5" s="3">
        <f t="shared" si="2"/>
        <v>0.012687955105392832</v>
      </c>
      <c r="I5" s="3">
        <f t="shared" si="3"/>
        <v>0.5030112236517932</v>
      </c>
      <c r="N5" s="1"/>
    </row>
    <row r="6" spans="1:14" ht="12.75">
      <c r="A6" s="2"/>
      <c r="B6" s="2"/>
      <c r="C6" s="2"/>
      <c r="D6" s="23">
        <v>2.3</v>
      </c>
      <c r="E6" s="3">
        <f t="shared" si="0"/>
        <v>0.2375</v>
      </c>
      <c r="F6" s="3">
        <f t="shared" si="4"/>
        <v>0.1497675</v>
      </c>
      <c r="G6" s="3">
        <f t="shared" si="1"/>
        <v>0.035569781249999995</v>
      </c>
      <c r="H6" s="3">
        <f t="shared" si="2"/>
        <v>0.019454864494935675</v>
      </c>
      <c r="I6" s="3">
        <f t="shared" si="3"/>
        <v>0.5469492308147292</v>
      </c>
      <c r="N6" s="1"/>
    </row>
    <row r="7" spans="1:14" ht="12.75">
      <c r="A7" s="2"/>
      <c r="B7" s="2"/>
      <c r="C7" s="2"/>
      <c r="D7" s="23">
        <v>3.4</v>
      </c>
      <c r="E7" s="3">
        <f t="shared" si="0"/>
        <v>0.30625</v>
      </c>
      <c r="F7" s="3">
        <f t="shared" si="4"/>
        <v>0.19312125000000002</v>
      </c>
      <c r="G7" s="3">
        <f t="shared" si="1"/>
        <v>0.05914338281250001</v>
      </c>
      <c r="H7" s="3">
        <f t="shared" si="2"/>
        <v>0.028759364905557083</v>
      </c>
      <c r="I7" s="3">
        <f t="shared" si="3"/>
        <v>0.48626513293518886</v>
      </c>
      <c r="N7" s="1"/>
    </row>
    <row r="8" spans="1:14" ht="12.75">
      <c r="A8" s="2"/>
      <c r="B8" s="2"/>
      <c r="C8" s="2"/>
      <c r="D8" s="23">
        <v>4.75</v>
      </c>
      <c r="E8" s="3">
        <f t="shared" si="0"/>
        <v>0.35625</v>
      </c>
      <c r="F8" s="3">
        <f t="shared" si="4"/>
        <v>0.22465125000000002</v>
      </c>
      <c r="G8" s="3">
        <f t="shared" si="1"/>
        <v>0.08003200781250001</v>
      </c>
      <c r="H8" s="3">
        <f t="shared" si="2"/>
        <v>0.04017852450041064</v>
      </c>
      <c r="I8" s="3">
        <f t="shared" si="3"/>
        <v>0.5020306949507175</v>
      </c>
      <c r="N8" s="1"/>
    </row>
    <row r="9" spans="1:14" ht="12.75">
      <c r="A9" s="2"/>
      <c r="B9" s="2"/>
      <c r="C9" s="2"/>
      <c r="D9" s="23">
        <v>6.25</v>
      </c>
      <c r="E9" s="3">
        <f t="shared" si="0"/>
        <v>0.4</v>
      </c>
      <c r="F9" s="3">
        <f t="shared" si="4"/>
        <v>0.25224</v>
      </c>
      <c r="G9" s="3">
        <f t="shared" si="1"/>
        <v>0.10089600000000001</v>
      </c>
      <c r="H9" s="3">
        <f t="shared" si="2"/>
        <v>0.052866479605803464</v>
      </c>
      <c r="I9" s="3">
        <f t="shared" si="3"/>
        <v>0.5239700246372845</v>
      </c>
      <c r="N9" s="1"/>
    </row>
    <row r="10" spans="1:14" ht="12.75">
      <c r="A10" s="2"/>
      <c r="B10" s="2"/>
      <c r="C10" s="2"/>
      <c r="D10" s="23">
        <v>7.95</v>
      </c>
      <c r="E10" s="3">
        <f t="shared" si="0"/>
        <v>0.4624999999999999</v>
      </c>
      <c r="F10" s="3">
        <f t="shared" si="4"/>
        <v>0.2916525</v>
      </c>
      <c r="G10" s="3">
        <f t="shared" si="1"/>
        <v>0.13488928124999996</v>
      </c>
      <c r="H10" s="3">
        <f t="shared" si="2"/>
        <v>0.06724616205858201</v>
      </c>
      <c r="I10" s="3">
        <f t="shared" si="3"/>
        <v>0.49852858162947644</v>
      </c>
      <c r="N10" s="1"/>
    </row>
    <row r="11" spans="1:14" ht="12.75">
      <c r="A11" s="2"/>
      <c r="B11" s="2"/>
      <c r="C11" s="2"/>
      <c r="D11" s="23">
        <v>9.95</v>
      </c>
      <c r="E11" s="3">
        <f t="shared" si="0"/>
        <v>0.50625</v>
      </c>
      <c r="F11" s="3">
        <f t="shared" si="4"/>
        <v>0.31924125000000003</v>
      </c>
      <c r="G11" s="3">
        <f t="shared" si="1"/>
        <v>0.1616158828125</v>
      </c>
      <c r="H11" s="3">
        <f t="shared" si="2"/>
        <v>0.0841634355324391</v>
      </c>
      <c r="I11" s="3">
        <f t="shared" si="3"/>
        <v>0.5207621557225413</v>
      </c>
      <c r="N11" s="1"/>
    </row>
    <row r="12" spans="1:14" ht="12.75">
      <c r="A12" s="2"/>
      <c r="B12" s="2"/>
      <c r="C12" s="2"/>
      <c r="D12" s="23">
        <v>12</v>
      </c>
      <c r="E12" s="3">
        <f t="shared" si="0"/>
        <v>0.5562500000000001</v>
      </c>
      <c r="F12" s="3">
        <f t="shared" si="4"/>
        <v>0.3507712500000001</v>
      </c>
      <c r="G12" s="3">
        <f t="shared" si="1"/>
        <v>0.1951165078125001</v>
      </c>
      <c r="H12" s="3">
        <f t="shared" si="2"/>
        <v>0.10150364084314266</v>
      </c>
      <c r="I12" s="3">
        <f t="shared" si="3"/>
        <v>0.5202206721569863</v>
      </c>
      <c r="N12" s="1"/>
    </row>
    <row r="13" spans="1:14" ht="12.75">
      <c r="A13" s="2"/>
      <c r="B13" s="2"/>
      <c r="C13" s="2"/>
      <c r="D13" s="24">
        <v>14.4</v>
      </c>
      <c r="E13" s="3">
        <f t="shared" si="0"/>
        <v>0.6187499999999999</v>
      </c>
      <c r="F13" s="3">
        <f t="shared" si="4"/>
        <v>0.39018375</v>
      </c>
      <c r="G13" s="3">
        <f t="shared" si="1"/>
        <v>0.24142619531249995</v>
      </c>
      <c r="H13" s="3">
        <f t="shared" si="2"/>
        <v>0.12180436901177119</v>
      </c>
      <c r="I13" s="3">
        <f t="shared" si="3"/>
        <v>0.504520103355432</v>
      </c>
      <c r="N13" s="1"/>
    </row>
    <row r="14" spans="1:14" ht="12.75">
      <c r="A14" s="2"/>
      <c r="B14" s="2"/>
      <c r="C14" s="2"/>
      <c r="D14" s="23">
        <v>16.95</v>
      </c>
      <c r="E14" s="3">
        <f t="shared" si="0"/>
        <v>0.6562499999999998</v>
      </c>
      <c r="F14" s="3">
        <f t="shared" si="4"/>
        <v>0.4138312499999999</v>
      </c>
      <c r="G14" s="3">
        <f t="shared" si="1"/>
        <v>0.27157675781249985</v>
      </c>
      <c r="H14" s="3">
        <f t="shared" si="2"/>
        <v>0.143373892690939</v>
      </c>
      <c r="I14" s="3">
        <f t="shared" si="3"/>
        <v>0.5279313806004202</v>
      </c>
      <c r="N14" s="1"/>
    </row>
    <row r="15" spans="1:14" ht="12.75">
      <c r="A15" s="12"/>
      <c r="B15" s="12"/>
      <c r="C15" s="12"/>
      <c r="D15" s="26">
        <v>19.65</v>
      </c>
      <c r="E15" s="13">
        <f t="shared" si="0"/>
        <v>0.7124999999999999</v>
      </c>
      <c r="F15" s="13">
        <f t="shared" si="4"/>
        <v>0.4493025</v>
      </c>
      <c r="G15" s="13">
        <f t="shared" si="1"/>
        <v>0.32012803124999994</v>
      </c>
      <c r="H15" s="13">
        <f t="shared" si="2"/>
        <v>0.1662122118806461</v>
      </c>
      <c r="I15" s="13">
        <f t="shared" si="3"/>
        <v>0.5192054292516634</v>
      </c>
      <c r="J15" s="1">
        <f>AVERAGE(I4:I15)</f>
        <v>0.5058923037403347</v>
      </c>
      <c r="N15" s="1"/>
    </row>
    <row r="16" spans="1:14" ht="12.75">
      <c r="A16" s="14"/>
      <c r="B16" s="14"/>
      <c r="C16" s="14"/>
      <c r="D16" s="27">
        <v>22.65</v>
      </c>
      <c r="E16" s="15"/>
      <c r="F16" s="15"/>
      <c r="G16" s="15"/>
      <c r="H16" s="15"/>
      <c r="I16" s="15"/>
      <c r="N16" s="1"/>
    </row>
    <row r="17" spans="14:16" ht="12.75">
      <c r="N17" s="1"/>
      <c r="O17" s="1"/>
      <c r="P17" s="1"/>
    </row>
    <row r="18" spans="14:16" ht="12.75">
      <c r="N18" s="1"/>
      <c r="O18" s="1"/>
      <c r="P18" s="1"/>
    </row>
    <row r="19" spans="14:16" ht="12.75">
      <c r="N19" s="1"/>
      <c r="O19" s="1"/>
      <c r="P19" s="1"/>
    </row>
    <row r="20" spans="14:16" ht="12.75">
      <c r="N20" s="1"/>
      <c r="O20" s="1"/>
      <c r="P20" s="1"/>
    </row>
    <row r="21" spans="14:16" ht="12.75">
      <c r="N21" s="1"/>
      <c r="O21" s="1"/>
      <c r="P21" s="1"/>
    </row>
    <row r="45" ht="12.75">
      <c r="A45" t="s">
        <v>11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E20">
      <selection activeCell="J23" sqref="J23"/>
    </sheetView>
  </sheetViews>
  <sheetFormatPr defaultColWidth="11.421875" defaultRowHeight="12.75"/>
  <cols>
    <col min="5" max="13" width="11.421875" style="1" customWidth="1"/>
  </cols>
  <sheetData>
    <row r="1" spans="1:13" ht="12.75">
      <c r="A1" s="16" t="s">
        <v>1</v>
      </c>
      <c r="B1" s="16" t="s">
        <v>2</v>
      </c>
      <c r="C1" s="16" t="s">
        <v>3</v>
      </c>
      <c r="D1" s="16" t="s">
        <v>4</v>
      </c>
      <c r="E1" s="17" t="s">
        <v>5</v>
      </c>
      <c r="F1" s="17" t="s">
        <v>6</v>
      </c>
      <c r="G1" s="17" t="s">
        <v>8</v>
      </c>
      <c r="H1" s="17" t="s">
        <v>0</v>
      </c>
      <c r="I1" s="17" t="s">
        <v>7</v>
      </c>
      <c r="J1" s="11"/>
      <c r="L1"/>
      <c r="M1"/>
    </row>
    <row r="2" spans="1:13" ht="12.75">
      <c r="A2" s="18"/>
      <c r="B2" s="18"/>
      <c r="C2" s="18"/>
      <c r="D2" s="21"/>
      <c r="E2" s="19">
        <v>0</v>
      </c>
      <c r="F2" s="19">
        <v>0</v>
      </c>
      <c r="G2" s="19">
        <v>0</v>
      </c>
      <c r="H2" s="19">
        <v>0</v>
      </c>
      <c r="I2" s="19"/>
      <c r="J2" s="7"/>
      <c r="L2"/>
      <c r="M2"/>
    </row>
    <row r="3" spans="1:13" ht="12.75">
      <c r="A3" s="6">
        <v>0.9806</v>
      </c>
      <c r="B3" s="20">
        <v>0.05</v>
      </c>
      <c r="C3" s="20">
        <f>((0.05)/(0.05+0.9806))*0.9806*9.8</f>
        <v>0.4662274403260238</v>
      </c>
      <c r="D3" s="22">
        <v>0.3</v>
      </c>
      <c r="E3" s="3">
        <f>(D4-D2)/8</f>
        <v>0.075</v>
      </c>
      <c r="F3" s="3">
        <f aca="true" t="shared" si="0" ref="F3:F25">$A$3*E3*E3</f>
        <v>0.005515875</v>
      </c>
      <c r="G3" s="3">
        <f>($A$3)*E3</f>
        <v>0.073545</v>
      </c>
      <c r="H3" s="3">
        <f aca="true" t="shared" si="1" ref="H3:H25">$C$3*D3*0.01</f>
        <v>0.0013986823209780714</v>
      </c>
      <c r="I3" s="3">
        <f aca="true" t="shared" si="2" ref="I3:I25">H3/F3</f>
        <v>0.25357396985574754</v>
      </c>
      <c r="J3" s="3"/>
      <c r="L3"/>
      <c r="M3"/>
    </row>
    <row r="4" spans="1:13" ht="12.75">
      <c r="A4" s="2"/>
      <c r="B4" s="2"/>
      <c r="C4" s="2"/>
      <c r="D4" s="23">
        <v>0.6</v>
      </c>
      <c r="E4" s="3">
        <f>(D5-D3)/8</f>
        <v>0.09375</v>
      </c>
      <c r="F4" s="3">
        <f t="shared" si="0"/>
        <v>0.0086185546875</v>
      </c>
      <c r="G4" s="3">
        <f>($A$3)*E4</f>
        <v>0.09193125</v>
      </c>
      <c r="H4" s="3">
        <f t="shared" si="1"/>
        <v>0.002797364641956143</v>
      </c>
      <c r="I4" s="3">
        <f t="shared" si="2"/>
        <v>0.32457468141535684</v>
      </c>
      <c r="J4" s="3"/>
      <c r="L4"/>
      <c r="M4"/>
    </row>
    <row r="5" spans="1:14" ht="12.75">
      <c r="A5" s="2"/>
      <c r="B5" s="2"/>
      <c r="C5" s="2"/>
      <c r="D5" s="23">
        <v>1.05</v>
      </c>
      <c r="E5" s="3">
        <f>(D6-D4)/8</f>
        <v>0.1125</v>
      </c>
      <c r="F5" s="3">
        <f t="shared" si="0"/>
        <v>0.01241071875</v>
      </c>
      <c r="G5" s="3">
        <f aca="true" t="shared" si="3" ref="G5:G25">($A$3)*E5</f>
        <v>0.1103175</v>
      </c>
      <c r="H5" s="3">
        <f t="shared" si="1"/>
        <v>0.0048953881234232504</v>
      </c>
      <c r="I5" s="3">
        <f t="shared" si="2"/>
        <v>0.39444839755338507</v>
      </c>
      <c r="J5" s="3"/>
      <c r="N5" s="1"/>
    </row>
    <row r="6" spans="1:14" ht="12.75">
      <c r="A6" s="2"/>
      <c r="B6" s="2"/>
      <c r="C6" s="2"/>
      <c r="D6" s="23">
        <v>1.5</v>
      </c>
      <c r="E6" s="3">
        <f>(D7-D5)/8</f>
        <v>0.13125</v>
      </c>
      <c r="F6" s="3">
        <f t="shared" si="0"/>
        <v>0.0168923671875</v>
      </c>
      <c r="G6" s="3">
        <f t="shared" si="3"/>
        <v>0.12870375</v>
      </c>
      <c r="H6" s="3">
        <f t="shared" si="1"/>
        <v>0.006993411604890357</v>
      </c>
      <c r="I6" s="3">
        <f t="shared" si="2"/>
        <v>0.4139983181318327</v>
      </c>
      <c r="J6" s="3"/>
      <c r="N6" s="1"/>
    </row>
    <row r="7" spans="1:14" ht="12.75">
      <c r="A7" s="2"/>
      <c r="B7" s="2"/>
      <c r="C7" s="2"/>
      <c r="D7" s="23">
        <v>2.1</v>
      </c>
      <c r="E7" s="3">
        <f aca="true" t="shared" si="4" ref="E7:E25">(D8-D6)/8</f>
        <v>0.16875</v>
      </c>
      <c r="F7" s="3">
        <f t="shared" si="0"/>
        <v>0.027924117187500003</v>
      </c>
      <c r="G7" s="3">
        <f t="shared" si="3"/>
        <v>0.16547625000000002</v>
      </c>
      <c r="H7" s="3">
        <f t="shared" si="1"/>
        <v>0.009790776246846501</v>
      </c>
      <c r="I7" s="3">
        <f t="shared" si="2"/>
        <v>0.35062079782523115</v>
      </c>
      <c r="J7" s="3"/>
      <c r="N7" s="1"/>
    </row>
    <row r="8" spans="1:14" ht="12.75">
      <c r="A8" s="2"/>
      <c r="B8" s="2"/>
      <c r="C8" s="2"/>
      <c r="D8" s="23">
        <v>2.85</v>
      </c>
      <c r="E8" s="3">
        <f t="shared" si="4"/>
        <v>0.175</v>
      </c>
      <c r="F8" s="3">
        <f t="shared" si="0"/>
        <v>0.030030875</v>
      </c>
      <c r="G8" s="3">
        <f t="shared" si="3"/>
        <v>0.171605</v>
      </c>
      <c r="H8" s="3">
        <f t="shared" si="1"/>
        <v>0.01328748204929168</v>
      </c>
      <c r="I8" s="3">
        <f t="shared" si="2"/>
        <v>0.44246070250339625</v>
      </c>
      <c r="J8" s="3"/>
      <c r="N8" s="1"/>
    </row>
    <row r="9" spans="1:14" ht="12.75">
      <c r="A9" s="2"/>
      <c r="B9" s="2"/>
      <c r="C9" s="2"/>
      <c r="D9" s="23">
        <v>3.5</v>
      </c>
      <c r="E9" s="3">
        <f t="shared" si="4"/>
        <v>0.19375000000000003</v>
      </c>
      <c r="F9" s="3">
        <f t="shared" si="0"/>
        <v>0.03681080468750001</v>
      </c>
      <c r="G9" s="3">
        <f t="shared" si="3"/>
        <v>0.18999125000000003</v>
      </c>
      <c r="H9" s="3">
        <f t="shared" si="1"/>
        <v>0.016317960411410835</v>
      </c>
      <c r="I9" s="3">
        <f t="shared" si="2"/>
        <v>0.44329268403502164</v>
      </c>
      <c r="J9" s="3"/>
      <c r="N9" s="1"/>
    </row>
    <row r="10" spans="1:14" ht="12.75">
      <c r="A10" s="2"/>
      <c r="B10" s="2"/>
      <c r="C10" s="2"/>
      <c r="D10" s="23">
        <v>4.4</v>
      </c>
      <c r="E10" s="3">
        <f t="shared" si="4"/>
        <v>0.21875</v>
      </c>
      <c r="F10" s="3">
        <f t="shared" si="0"/>
        <v>0.046923242187500006</v>
      </c>
      <c r="G10" s="3">
        <f t="shared" si="3"/>
        <v>0.21450625</v>
      </c>
      <c r="H10" s="3">
        <f t="shared" si="1"/>
        <v>0.020514007374345052</v>
      </c>
      <c r="I10" s="3">
        <f t="shared" si="2"/>
        <v>0.4371822239472154</v>
      </c>
      <c r="J10" s="3"/>
      <c r="N10" s="1"/>
    </row>
    <row r="11" spans="1:14" ht="12.75">
      <c r="A11" s="2"/>
      <c r="B11" s="2"/>
      <c r="C11" s="2"/>
      <c r="D11" s="23">
        <v>5.25</v>
      </c>
      <c r="E11" s="3">
        <f t="shared" si="4"/>
        <v>0.22499999999999998</v>
      </c>
      <c r="F11" s="3">
        <f t="shared" si="0"/>
        <v>0.049642874999999996</v>
      </c>
      <c r="G11" s="3">
        <f t="shared" si="3"/>
        <v>0.220635</v>
      </c>
      <c r="H11" s="3">
        <f t="shared" si="1"/>
        <v>0.02447694061711625</v>
      </c>
      <c r="I11" s="3">
        <f t="shared" si="2"/>
        <v>0.4930604969417314</v>
      </c>
      <c r="J11" s="3"/>
      <c r="N11" s="1"/>
    </row>
    <row r="12" spans="1:14" ht="12.75">
      <c r="A12" s="2"/>
      <c r="B12" s="2"/>
      <c r="C12" s="2"/>
      <c r="D12" s="23">
        <v>6.2</v>
      </c>
      <c r="E12" s="3">
        <f t="shared" si="4"/>
        <v>0.25625</v>
      </c>
      <c r="F12" s="3">
        <f t="shared" si="0"/>
        <v>0.0643901796875</v>
      </c>
      <c r="G12" s="3">
        <f t="shared" si="3"/>
        <v>0.25127875</v>
      </c>
      <c r="H12" s="3">
        <f t="shared" si="1"/>
        <v>0.028906101300213476</v>
      </c>
      <c r="I12" s="3">
        <f t="shared" si="2"/>
        <v>0.4489209603157078</v>
      </c>
      <c r="J12" s="3"/>
      <c r="N12" s="1"/>
    </row>
    <row r="13" spans="1:14" ht="12.75">
      <c r="A13" s="2"/>
      <c r="B13" s="2"/>
      <c r="C13" s="2"/>
      <c r="D13" s="24">
        <v>7.3</v>
      </c>
      <c r="E13" s="3">
        <f t="shared" si="4"/>
        <v>0.275</v>
      </c>
      <c r="F13" s="3">
        <f t="shared" si="0"/>
        <v>0.07415787500000001</v>
      </c>
      <c r="G13" s="3">
        <f t="shared" si="3"/>
        <v>0.26966500000000004</v>
      </c>
      <c r="H13" s="3">
        <f t="shared" si="1"/>
        <v>0.03403460314379974</v>
      </c>
      <c r="I13" s="3">
        <f t="shared" si="2"/>
        <v>0.4589479289124686</v>
      </c>
      <c r="J13" s="3"/>
      <c r="N13" s="1"/>
    </row>
    <row r="14" spans="1:14" ht="12.75">
      <c r="A14" s="2"/>
      <c r="B14" s="2"/>
      <c r="C14" s="2"/>
      <c r="D14" s="23">
        <v>8.4</v>
      </c>
      <c r="E14" s="3">
        <f t="shared" si="4"/>
        <v>0.275</v>
      </c>
      <c r="F14" s="3">
        <f t="shared" si="0"/>
        <v>0.07415787500000001</v>
      </c>
      <c r="G14" s="3">
        <f t="shared" si="3"/>
        <v>0.26966500000000004</v>
      </c>
      <c r="H14" s="3">
        <f t="shared" si="1"/>
        <v>0.039163104987386003</v>
      </c>
      <c r="I14" s="3">
        <f t="shared" si="2"/>
        <v>0.5281044661458544</v>
      </c>
      <c r="J14" s="3"/>
      <c r="N14" s="1"/>
    </row>
    <row r="15" spans="1:14" ht="12.75">
      <c r="A15" s="2"/>
      <c r="B15" s="2"/>
      <c r="C15" s="2"/>
      <c r="D15" s="23">
        <v>9.5</v>
      </c>
      <c r="E15" s="3">
        <f t="shared" si="4"/>
        <v>0.29374999999999996</v>
      </c>
      <c r="F15" s="3">
        <f t="shared" si="0"/>
        <v>0.08461505468749998</v>
      </c>
      <c r="G15" s="3">
        <f t="shared" si="3"/>
        <v>0.28805125</v>
      </c>
      <c r="H15" s="3">
        <f t="shared" si="1"/>
        <v>0.04429160683097227</v>
      </c>
      <c r="I15" s="3">
        <f t="shared" si="2"/>
        <v>0.5234483035501173</v>
      </c>
      <c r="J15" s="3"/>
      <c r="N15" s="1"/>
    </row>
    <row r="16" spans="1:14" ht="12.75">
      <c r="A16" s="2"/>
      <c r="B16" s="2"/>
      <c r="C16" s="2"/>
      <c r="D16" s="23">
        <v>10.75</v>
      </c>
      <c r="E16" s="3">
        <f t="shared" si="4"/>
        <v>0.32499999999999996</v>
      </c>
      <c r="F16" s="3">
        <f t="shared" si="0"/>
        <v>0.10357587499999997</v>
      </c>
      <c r="G16" s="3">
        <f t="shared" si="3"/>
        <v>0.31869499999999995</v>
      </c>
      <c r="H16" s="3">
        <f t="shared" si="1"/>
        <v>0.050119449835047555</v>
      </c>
      <c r="I16" s="3">
        <f t="shared" si="2"/>
        <v>0.48389115549395617</v>
      </c>
      <c r="J16" s="3"/>
      <c r="N16" s="1"/>
    </row>
    <row r="17" spans="1:14" ht="12.75">
      <c r="A17" s="2"/>
      <c r="B17" s="2"/>
      <c r="C17" s="2"/>
      <c r="D17" s="23">
        <v>12.1</v>
      </c>
      <c r="E17" s="3">
        <f t="shared" si="4"/>
        <v>0.34375</v>
      </c>
      <c r="F17" s="3">
        <f t="shared" si="0"/>
        <v>0.1158716796875</v>
      </c>
      <c r="G17" s="3">
        <f t="shared" si="3"/>
        <v>0.33708125</v>
      </c>
      <c r="H17" s="3">
        <f t="shared" si="1"/>
        <v>0.056413520279448875</v>
      </c>
      <c r="I17" s="3">
        <f t="shared" si="2"/>
        <v>0.4868620221230352</v>
      </c>
      <c r="J17" s="3"/>
      <c r="N17" s="1"/>
    </row>
    <row r="18" spans="1:14" ht="12.75">
      <c r="A18" s="2"/>
      <c r="B18" s="2"/>
      <c r="C18" s="2"/>
      <c r="D18" s="23">
        <v>13.5</v>
      </c>
      <c r="E18" s="3">
        <f t="shared" si="4"/>
        <v>0.36250000000000004</v>
      </c>
      <c r="F18" s="3">
        <f t="shared" si="0"/>
        <v>0.12885696875000002</v>
      </c>
      <c r="G18" s="3">
        <f t="shared" si="3"/>
        <v>0.35546750000000005</v>
      </c>
      <c r="H18" s="3">
        <f t="shared" si="1"/>
        <v>0.06294070444401322</v>
      </c>
      <c r="I18" s="3">
        <f t="shared" si="2"/>
        <v>0.4884540204117847</v>
      </c>
      <c r="J18" s="3"/>
      <c r="N18" s="1"/>
    </row>
    <row r="19" spans="1:14" ht="12.75">
      <c r="A19" s="2"/>
      <c r="B19" s="2"/>
      <c r="C19" s="2"/>
      <c r="D19" s="23">
        <v>15</v>
      </c>
      <c r="E19" s="3">
        <f t="shared" si="4"/>
        <v>0.375</v>
      </c>
      <c r="F19" s="3">
        <f t="shared" si="0"/>
        <v>0.137896875</v>
      </c>
      <c r="G19" s="3">
        <f t="shared" si="3"/>
        <v>0.367725</v>
      </c>
      <c r="H19" s="3">
        <f t="shared" si="1"/>
        <v>0.06993411604890358</v>
      </c>
      <c r="I19" s="3">
        <f t="shared" si="2"/>
        <v>0.5071479397114951</v>
      </c>
      <c r="J19" s="3"/>
      <c r="N19" s="1"/>
    </row>
    <row r="20" spans="1:14" ht="12.75">
      <c r="A20" s="2"/>
      <c r="B20" s="2"/>
      <c r="C20" s="2"/>
      <c r="D20" s="23">
        <v>16.5</v>
      </c>
      <c r="E20" s="3">
        <f t="shared" si="4"/>
        <v>0.3875000000000002</v>
      </c>
      <c r="F20" s="3">
        <f t="shared" si="0"/>
        <v>0.14724321875000013</v>
      </c>
      <c r="G20" s="3">
        <f t="shared" si="3"/>
        <v>0.37998250000000017</v>
      </c>
      <c r="H20" s="3">
        <f t="shared" si="1"/>
        <v>0.07692752765379393</v>
      </c>
      <c r="I20" s="3">
        <f t="shared" si="2"/>
        <v>0.522452091898418</v>
      </c>
      <c r="J20" s="3"/>
      <c r="N20" s="1"/>
    </row>
    <row r="21" spans="1:14" ht="12.75">
      <c r="A21" s="2"/>
      <c r="B21" s="2"/>
      <c r="C21" s="2"/>
      <c r="D21" s="23">
        <v>18.1</v>
      </c>
      <c r="E21" s="3">
        <f t="shared" si="4"/>
        <v>0.3875000000000002</v>
      </c>
      <c r="F21" s="3">
        <f t="shared" si="0"/>
        <v>0.14724321875000013</v>
      </c>
      <c r="G21" s="3">
        <f t="shared" si="3"/>
        <v>0.37998250000000017</v>
      </c>
      <c r="H21" s="3">
        <f t="shared" si="1"/>
        <v>0.08438716669901032</v>
      </c>
      <c r="I21" s="3">
        <f t="shared" si="2"/>
        <v>0.5731141129309919</v>
      </c>
      <c r="J21" s="3"/>
      <c r="N21" s="1"/>
    </row>
    <row r="22" spans="1:13" ht="12.75">
      <c r="A22" s="2"/>
      <c r="B22" s="2"/>
      <c r="C22" s="2"/>
      <c r="D22" s="23">
        <v>19.6</v>
      </c>
      <c r="E22" s="3">
        <f t="shared" si="4"/>
        <v>0.3999999999999999</v>
      </c>
      <c r="F22" s="3">
        <f t="shared" si="0"/>
        <v>0.15689599999999992</v>
      </c>
      <c r="G22" s="3">
        <f t="shared" si="3"/>
        <v>0.3922399999999999</v>
      </c>
      <c r="H22" s="3">
        <f t="shared" si="1"/>
        <v>0.09138057830390067</v>
      </c>
      <c r="I22" s="3">
        <f t="shared" si="2"/>
        <v>0.5824277120124204</v>
      </c>
      <c r="J22" s="3"/>
      <c r="L22"/>
      <c r="M22"/>
    </row>
    <row r="23" spans="1:13" ht="12.75">
      <c r="A23" s="2"/>
      <c r="B23" s="2"/>
      <c r="C23" s="2"/>
      <c r="D23" s="23">
        <v>21.3</v>
      </c>
      <c r="E23" s="3">
        <f t="shared" si="4"/>
        <v>0.4249999999999998</v>
      </c>
      <c r="F23" s="3">
        <f t="shared" si="0"/>
        <v>0.17712087499999984</v>
      </c>
      <c r="G23" s="3">
        <f t="shared" si="3"/>
        <v>0.4167549999999998</v>
      </c>
      <c r="H23" s="3">
        <f t="shared" si="1"/>
        <v>0.09930644478944307</v>
      </c>
      <c r="I23" s="3">
        <f t="shared" si="2"/>
        <v>0.5606704731412554</v>
      </c>
      <c r="J23" s="3"/>
      <c r="L23"/>
      <c r="M23"/>
    </row>
    <row r="24" spans="1:13" ht="12.75">
      <c r="A24" s="2"/>
      <c r="B24" s="2"/>
      <c r="C24" s="2"/>
      <c r="D24" s="23">
        <v>23</v>
      </c>
      <c r="E24" s="3">
        <f t="shared" si="4"/>
        <v>0.4312499999999999</v>
      </c>
      <c r="F24" s="3">
        <f t="shared" si="0"/>
        <v>0.18236861718749994</v>
      </c>
      <c r="G24" s="3">
        <f t="shared" si="3"/>
        <v>0.42288374999999995</v>
      </c>
      <c r="H24" s="3">
        <f t="shared" si="1"/>
        <v>0.10723231127498548</v>
      </c>
      <c r="I24" s="3">
        <f t="shared" si="2"/>
        <v>0.5879976112597046</v>
      </c>
      <c r="J24" s="3"/>
      <c r="L24"/>
      <c r="M24"/>
    </row>
    <row r="25" spans="1:13" ht="12.75">
      <c r="A25" s="2"/>
      <c r="B25" s="2"/>
      <c r="C25" s="2"/>
      <c r="D25" s="23">
        <v>24.75</v>
      </c>
      <c r="E25" s="3">
        <f t="shared" si="4"/>
        <v>0.4500000000000002</v>
      </c>
      <c r="F25" s="3">
        <f t="shared" si="0"/>
        <v>0.19857150000000015</v>
      </c>
      <c r="G25" s="3">
        <f t="shared" si="3"/>
        <v>0.44127000000000016</v>
      </c>
      <c r="H25" s="3">
        <f t="shared" si="1"/>
        <v>0.11539129148069088</v>
      </c>
      <c r="I25" s="3">
        <f t="shared" si="2"/>
        <v>0.5811070142527542</v>
      </c>
      <c r="J25" s="3">
        <f>AVERAGE(I4:I25)</f>
        <v>0.48332655065968794</v>
      </c>
      <c r="L25"/>
      <c r="M25"/>
    </row>
    <row r="26" spans="1:13" ht="12.75">
      <c r="A26" s="4"/>
      <c r="B26" s="4"/>
      <c r="C26" s="4"/>
      <c r="D26" s="25">
        <v>26.6</v>
      </c>
      <c r="E26" s="5"/>
      <c r="F26" s="5"/>
      <c r="G26" s="5"/>
      <c r="H26" s="5"/>
      <c r="I26" s="5"/>
      <c r="J26" s="5"/>
      <c r="L26"/>
      <c r="M26"/>
    </row>
    <row r="45" ht="12.75">
      <c r="A45" t="s">
        <v>12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H27" sqref="H27"/>
    </sheetView>
  </sheetViews>
  <sheetFormatPr defaultColWidth="11.421875" defaultRowHeight="12.75"/>
  <cols>
    <col min="5" max="14" width="11.421875" style="1" customWidth="1"/>
  </cols>
  <sheetData>
    <row r="1" spans="1:14" ht="12.75">
      <c r="A1" s="16" t="s">
        <v>1</v>
      </c>
      <c r="B1" s="16" t="s">
        <v>2</v>
      </c>
      <c r="C1" s="16" t="s">
        <v>3</v>
      </c>
      <c r="D1" s="16" t="s">
        <v>4</v>
      </c>
      <c r="E1" s="17" t="s">
        <v>13</v>
      </c>
      <c r="F1" s="17" t="s">
        <v>14</v>
      </c>
      <c r="G1" s="17" t="s">
        <v>15</v>
      </c>
      <c r="H1" s="17" t="s">
        <v>0</v>
      </c>
      <c r="I1" s="17" t="s">
        <v>16</v>
      </c>
      <c r="J1" s="17" t="s">
        <v>17</v>
      </c>
      <c r="M1"/>
      <c r="N1"/>
    </row>
    <row r="2" spans="1:14" ht="12.75">
      <c r="A2" s="29"/>
      <c r="B2" s="29"/>
      <c r="C2" s="29"/>
      <c r="D2" s="29"/>
      <c r="E2" s="30"/>
      <c r="F2" s="30"/>
      <c r="G2" s="30"/>
      <c r="H2" s="30"/>
      <c r="I2" s="30"/>
      <c r="J2" s="30"/>
      <c r="K2" s="31"/>
      <c r="M2"/>
      <c r="N2"/>
    </row>
    <row r="3" spans="1:14" ht="12.75">
      <c r="A3" s="32">
        <v>0.9806</v>
      </c>
      <c r="B3" s="32">
        <v>0.1</v>
      </c>
      <c r="C3" s="32">
        <f>((0.1)/(0.1+0.9806))*0.9806*9.8</f>
        <v>0.8893096427910421</v>
      </c>
      <c r="D3" s="32"/>
      <c r="E3" s="33"/>
      <c r="F3" s="33"/>
      <c r="G3" s="33"/>
      <c r="H3" s="33"/>
      <c r="I3" s="33"/>
      <c r="J3" s="33"/>
      <c r="K3" s="31"/>
      <c r="M3"/>
      <c r="N3"/>
    </row>
    <row r="4" spans="1:14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1"/>
      <c r="M4"/>
      <c r="N4"/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1"/>
      <c r="O5" s="1"/>
    </row>
    <row r="6" spans="1:15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1"/>
      <c r="O6" s="1"/>
    </row>
    <row r="7" spans="1:15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1"/>
      <c r="O7" s="1"/>
    </row>
    <row r="8" spans="1:15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1"/>
      <c r="O8" s="1"/>
    </row>
    <row r="9" spans="1:15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1"/>
      <c r="O9" s="1"/>
    </row>
    <row r="10" spans="1:15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1"/>
      <c r="O10" s="1"/>
    </row>
    <row r="11" spans="1:15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1"/>
      <c r="O11" s="1"/>
    </row>
    <row r="12" spans="1:15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1"/>
      <c r="O12" s="1"/>
    </row>
    <row r="13" spans="1:15" ht="12.75">
      <c r="A13" s="33"/>
      <c r="B13" s="33"/>
      <c r="C13" s="33"/>
      <c r="D13" s="34"/>
      <c r="E13" s="33"/>
      <c r="F13" s="33"/>
      <c r="G13" s="33"/>
      <c r="H13" s="33"/>
      <c r="I13" s="33"/>
      <c r="J13" s="33"/>
      <c r="K13" s="31"/>
      <c r="O13" s="1"/>
    </row>
    <row r="14" spans="1:15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1"/>
      <c r="O14" s="1"/>
    </row>
    <row r="15" spans="1:15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1"/>
      <c r="O15" s="1"/>
    </row>
    <row r="16" spans="1:15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1"/>
      <c r="O16" s="1"/>
    </row>
    <row r="17" spans="1:15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1"/>
      <c r="O17" s="1"/>
    </row>
    <row r="18" spans="1:15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1"/>
      <c r="O18" s="1"/>
    </row>
    <row r="19" spans="1:15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1"/>
      <c r="O19" s="1"/>
    </row>
    <row r="20" spans="15:17" ht="12.75">
      <c r="O20" s="1"/>
      <c r="P20" s="1"/>
      <c r="Q20" s="1"/>
    </row>
    <row r="21" spans="1:17" ht="12.75">
      <c r="A21" t="s">
        <v>18</v>
      </c>
      <c r="O21" s="1"/>
      <c r="P21" s="1"/>
      <c r="Q21" s="1"/>
    </row>
    <row r="22" ht="12.75">
      <c r="A22" t="s">
        <v>19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S.A.R.L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CUINAIT Chantal</dc:creator>
  <cp:keywords/>
  <dc:description/>
  <cp:lastModifiedBy>Julien Geandrot</cp:lastModifiedBy>
  <cp:lastPrinted>2003-12-10T13:08:14Z</cp:lastPrinted>
  <dcterms:created xsi:type="dcterms:W3CDTF">2003-12-06T13:33:00Z</dcterms:created>
  <dcterms:modified xsi:type="dcterms:W3CDTF">2005-12-12T14:43:39Z</dcterms:modified>
  <cp:category/>
  <cp:version/>
  <cp:contentType/>
  <cp:contentStatus/>
</cp:coreProperties>
</file>